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сев округ" sheetId="1" r:id="rId1"/>
  </sheets>
  <definedNames>
    <definedName name="Excel_BuiltIn_Print_Area_3">#REF!</definedName>
    <definedName name="_xlnm.Print_Area" localSheetId="0">'сев округ'!$A$1:$X$45</definedName>
  </definedNames>
  <calcPr fullCalcOnLoad="1"/>
</workbook>
</file>

<file path=xl/sharedStrings.xml><?xml version="1.0" encoding="utf-8"?>
<sst xmlns="http://schemas.openxmlformats.org/spreadsheetml/2006/main" count="151" uniqueCount="61">
  <si>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</si>
  <si>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</si>
  <si>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</si>
  <si>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</si>
  <si>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</si>
  <si>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</si>
  <si>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</si>
  <si>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</si>
  <si>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</si>
  <si>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</si>
  <si>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</si>
  <si>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</si>
  <si>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</si>
  <si>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</si>
  <si>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</si>
  <si>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</si>
  <si>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</si>
  <si>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</si>
  <si>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</si>
  <si>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</si>
  <si>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</si>
  <si>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</si>
  <si>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</si>
  <si>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</si>
  <si>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</si>
  <si>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</si>
  <si>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</si>
  <si>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</si>
  <si>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</si>
  <si>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</si>
  <si>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</si>
  <si>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</si>
  <si>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</si>
  <si>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</si>
  <si>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</si>
  <si>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</si>
  <si>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</si>
  <si>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</si>
  <si>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</si>
  <si>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</si>
  <si>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</si>
  <si>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</si>
  <si>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</si>
  <si>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</si>
  <si>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</si>
  <si>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</si>
  <si>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дерев дома неблагоустроенные </t>
  </si>
  <si>
    <t xml:space="preserve">Стоимость на 1 кв. м. общей площади жилого помещения (руб./мес.)  (размер платы в месяц на 1 кв. м.) </t>
  </si>
  <si>
    <t xml:space="preserve">благоустроенные без цент отопл </t>
  </si>
  <si>
    <t xml:space="preserve">благоустроенные дома с центальным отоплением и газоснабжением </t>
  </si>
  <si>
    <t>Приложение №2</t>
  </si>
  <si>
    <t>к извещению и документации</t>
  </si>
  <si>
    <t>о проведении открытого конкурса</t>
  </si>
  <si>
    <t>ул. Михайловой Т.П., 6</t>
  </si>
  <si>
    <t>ул. Валявкина, 36</t>
  </si>
  <si>
    <t>ул. Гуляева, 122, корп. 1</t>
  </si>
  <si>
    <t>ул. Корабельная, 17</t>
  </si>
  <si>
    <t>ул. Корабельная, 19</t>
  </si>
  <si>
    <t xml:space="preserve">Жилой район Соломбальский территориальный округ </t>
  </si>
  <si>
    <t>деревянные благоустроенные МВК</t>
  </si>
  <si>
    <t>Лот № 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</si>
</sst>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5"/>
  <sheetViews>
    <sheetView tabSelected="1" view="pageBreakPreview" zoomScaleSheetLayoutView="100" zoomScalePageLayoutView="0" workbookViewId="0" topLeftCell="A1">
      <pane xSplit="6" ySplit="9" topLeftCell="S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V40" sqref="V40"/>
    </sheetView>
  </sheetViews>
  <sheetFormatPr defaultColWidth="9.00390625" defaultRowHeight="12.75"/>
  <cols>
    <col min="1" max="6" width="9.125" style="1" customWidth="1"/>
    <col min="7" max="7" width="21.00390625" style="7" customWidth="1"/>
    <col min="8" max="8" width="6.75390625" style="7" hidden="1" customWidth="1"/>
    <col min="9" max="9" width="5.75390625" style="7" customWidth="1"/>
    <col min="10" max="10" width="9.875" style="7" bestFit="1" customWidth="1"/>
    <col min="11" max="11" width="21.00390625" style="7" customWidth="1"/>
    <col min="12" max="12" width="6.75390625" style="7" hidden="1" customWidth="1"/>
    <col min="13" max="13" width="5.75390625" style="7" customWidth="1"/>
    <col min="14" max="15" width="9.875" style="7" bestFit="1" customWidth="1"/>
    <col min="16" max="16" width="21.00390625" style="7" customWidth="1"/>
    <col min="17" max="17" width="6.75390625" style="7" hidden="1" customWidth="1"/>
    <col min="18" max="18" width="5.75390625" style="7" customWidth="1"/>
    <col min="19" max="19" width="9.875" style="7" bestFit="1" customWidth="1"/>
    <col min="20" max="20" width="21.00390625" style="7" customWidth="1"/>
    <col min="21" max="21" width="6.75390625" style="7" hidden="1" customWidth="1"/>
    <col min="22" max="22" width="5.75390625" style="7" customWidth="1"/>
    <col min="23" max="23" width="9.875" style="7" bestFit="1" customWidth="1"/>
    <col min="24" max="24" width="9.125" style="1" customWidth="1"/>
    <col min="25" max="25" width="10.25390625" style="1" bestFit="1" customWidth="1"/>
    <col min="26" max="80" width="9.125" style="1" customWidth="1"/>
  </cols>
  <sheetData>
    <row r="1" spans="1:11" ht="16.5" customHeight="1">
      <c r="A1" s="46" t="s">
        <v>0</v>
      </c>
      <c r="B1" s="46"/>
      <c r="C1" s="46"/>
      <c r="D1" s="46"/>
      <c r="E1" s="46"/>
      <c r="F1" s="46"/>
      <c r="K1" s="38" t="s">
        <v>50</v>
      </c>
    </row>
    <row r="2" spans="1:11" ht="16.5" customHeight="1">
      <c r="A2" s="46" t="s">
        <v>1</v>
      </c>
      <c r="B2" s="46"/>
      <c r="C2" s="46"/>
      <c r="D2" s="46"/>
      <c r="E2" s="46"/>
      <c r="F2" s="46"/>
      <c r="K2" s="7" t="s">
        <v>51</v>
      </c>
    </row>
    <row r="3" spans="1:11" ht="16.5" customHeight="1">
      <c r="A3" s="46" t="s">
        <v>2</v>
      </c>
      <c r="B3" s="46"/>
      <c r="C3" s="46"/>
      <c r="D3" s="46"/>
      <c r="E3" s="46"/>
      <c r="F3" s="46"/>
      <c r="K3" s="7" t="s">
        <v>52</v>
      </c>
    </row>
    <row r="4" spans="1:6" ht="16.5" customHeight="1">
      <c r="A4" s="46" t="s">
        <v>28</v>
      </c>
      <c r="B4" s="46"/>
      <c r="C4" s="46"/>
      <c r="D4" s="46"/>
      <c r="E4" s="46"/>
      <c r="F4" s="46"/>
    </row>
    <row r="5" spans="1:23" ht="16.5" customHeight="1">
      <c r="A5" s="2"/>
      <c r="B5" s="2"/>
      <c r="C5" s="2"/>
      <c r="D5" s="2"/>
      <c r="E5" s="2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" ht="12.75">
      <c r="A6" s="3" t="s">
        <v>60</v>
      </c>
      <c r="B6" s="3" t="s">
        <v>58</v>
      </c>
    </row>
    <row r="7" spans="1:23" ht="18" customHeight="1">
      <c r="A7" s="43" t="s">
        <v>3</v>
      </c>
      <c r="B7" s="43"/>
      <c r="C7" s="43"/>
      <c r="D7" s="43"/>
      <c r="E7" s="43"/>
      <c r="F7" s="43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35"/>
      <c r="U7" s="35"/>
      <c r="V7" s="35"/>
      <c r="W7" s="35"/>
    </row>
    <row r="8" spans="1:80" s="37" customFormat="1" ht="35.25" customHeight="1">
      <c r="A8" s="43"/>
      <c r="B8" s="43"/>
      <c r="C8" s="43"/>
      <c r="D8" s="43"/>
      <c r="E8" s="43"/>
      <c r="F8" s="44"/>
      <c r="G8" s="39" t="s">
        <v>46</v>
      </c>
      <c r="H8" s="40"/>
      <c r="I8" s="40"/>
      <c r="J8" s="40"/>
      <c r="K8" s="39" t="s">
        <v>49</v>
      </c>
      <c r="L8" s="40"/>
      <c r="M8" s="40"/>
      <c r="N8" s="40"/>
      <c r="O8" s="40"/>
      <c r="P8" s="39" t="s">
        <v>48</v>
      </c>
      <c r="Q8" s="40"/>
      <c r="R8" s="40"/>
      <c r="S8" s="40"/>
      <c r="T8" s="41" t="s">
        <v>59</v>
      </c>
      <c r="U8" s="41"/>
      <c r="V8" s="41"/>
      <c r="W8" s="41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</row>
    <row r="9" spans="1:24" s="4" customFormat="1" ht="33.75">
      <c r="A9" s="43"/>
      <c r="B9" s="43"/>
      <c r="C9" s="43"/>
      <c r="D9" s="43"/>
      <c r="E9" s="43"/>
      <c r="F9" s="43"/>
      <c r="G9" s="23" t="s">
        <v>4</v>
      </c>
      <c r="H9" s="24" t="s">
        <v>5</v>
      </c>
      <c r="I9" s="24" t="s">
        <v>6</v>
      </c>
      <c r="J9" s="24" t="s">
        <v>54</v>
      </c>
      <c r="K9" s="23" t="s">
        <v>4</v>
      </c>
      <c r="L9" s="24" t="s">
        <v>5</v>
      </c>
      <c r="M9" s="24" t="s">
        <v>6</v>
      </c>
      <c r="N9" s="24" t="s">
        <v>56</v>
      </c>
      <c r="O9" s="24" t="s">
        <v>57</v>
      </c>
      <c r="P9" s="23" t="s">
        <v>4</v>
      </c>
      <c r="Q9" s="24" t="s">
        <v>5</v>
      </c>
      <c r="R9" s="24" t="s">
        <v>6</v>
      </c>
      <c r="S9" s="24" t="s">
        <v>55</v>
      </c>
      <c r="T9" s="23" t="s">
        <v>4</v>
      </c>
      <c r="U9" s="24" t="s">
        <v>5</v>
      </c>
      <c r="V9" s="24" t="s">
        <v>6</v>
      </c>
      <c r="W9" s="24" t="s">
        <v>53</v>
      </c>
      <c r="X9" s="24"/>
    </row>
    <row r="10" spans="1:23" ht="12.75">
      <c r="A10" s="45" t="s">
        <v>7</v>
      </c>
      <c r="B10" s="45"/>
      <c r="C10" s="45"/>
      <c r="D10" s="45"/>
      <c r="E10" s="45"/>
      <c r="F10" s="45"/>
      <c r="G10" s="11"/>
      <c r="H10" s="9">
        <f>SUM(H11:H14)</f>
        <v>0</v>
      </c>
      <c r="I10" s="26">
        <f>SUM(I11:I14)</f>
        <v>0</v>
      </c>
      <c r="J10" s="10">
        <f>SUM(J11:J14)</f>
        <v>0</v>
      </c>
      <c r="K10" s="11"/>
      <c r="L10" s="9">
        <f>SUM(L11:L14)</f>
        <v>0</v>
      </c>
      <c r="M10" s="26">
        <f>SUM(M11:M14)</f>
        <v>0</v>
      </c>
      <c r="N10" s="10">
        <f>SUM(N11:N14)</f>
        <v>0</v>
      </c>
      <c r="O10" s="10">
        <f>SUM(O11:O14)</f>
        <v>0</v>
      </c>
      <c r="P10" s="11"/>
      <c r="Q10" s="9">
        <f>SUM(Q11:Q14)</f>
        <v>0</v>
      </c>
      <c r="R10" s="31">
        <f>SUM(R11:R14)</f>
        <v>0</v>
      </c>
      <c r="S10" s="10">
        <f>SUM(S11:S14)</f>
        <v>0</v>
      </c>
      <c r="T10" s="11"/>
      <c r="U10" s="9">
        <f>SUM(U11:U14)</f>
        <v>0</v>
      </c>
      <c r="V10" s="9">
        <v>0</v>
      </c>
      <c r="W10" s="10">
        <f>SUM(W11:W14)</f>
        <v>0</v>
      </c>
    </row>
    <row r="11" spans="1:23" ht="12.75">
      <c r="A11" s="48" t="s">
        <v>8</v>
      </c>
      <c r="B11" s="48"/>
      <c r="C11" s="48"/>
      <c r="D11" s="48"/>
      <c r="E11" s="48"/>
      <c r="F11" s="48"/>
      <c r="G11" s="14" t="s">
        <v>9</v>
      </c>
      <c r="H11" s="12">
        <v>0</v>
      </c>
      <c r="I11" s="5">
        <v>0</v>
      </c>
      <c r="J11" s="13">
        <f>$I$11*J39*$B$45</f>
        <v>0</v>
      </c>
      <c r="K11" s="14" t="s">
        <v>9</v>
      </c>
      <c r="L11" s="12">
        <v>0</v>
      </c>
      <c r="M11" s="5">
        <v>0</v>
      </c>
      <c r="N11" s="13">
        <f>$M$11*N39*$B$45</f>
        <v>0</v>
      </c>
      <c r="O11" s="13">
        <f>$M$11*O39*$B$45</f>
        <v>0</v>
      </c>
      <c r="P11" s="14" t="s">
        <v>9</v>
      </c>
      <c r="Q11" s="12">
        <v>0</v>
      </c>
      <c r="R11" s="32">
        <v>0</v>
      </c>
      <c r="S11" s="13">
        <f>$R$11*S39*$B$45</f>
        <v>0</v>
      </c>
      <c r="T11" s="14" t="s">
        <v>9</v>
      </c>
      <c r="U11" s="12">
        <v>0</v>
      </c>
      <c r="V11" s="36">
        <v>0</v>
      </c>
      <c r="W11" s="13">
        <f>V11*W39*$B$45</f>
        <v>0</v>
      </c>
    </row>
    <row r="12" spans="1:23" ht="12.75">
      <c r="A12" s="48" t="s">
        <v>10</v>
      </c>
      <c r="B12" s="48"/>
      <c r="C12" s="48"/>
      <c r="D12" s="48"/>
      <c r="E12" s="48"/>
      <c r="F12" s="48"/>
      <c r="G12" s="14" t="s">
        <v>9</v>
      </c>
      <c r="H12" s="12">
        <v>0</v>
      </c>
      <c r="I12" s="5">
        <v>0</v>
      </c>
      <c r="J12" s="13">
        <v>0</v>
      </c>
      <c r="K12" s="14" t="s">
        <v>9</v>
      </c>
      <c r="L12" s="12">
        <v>0</v>
      </c>
      <c r="M12" s="5">
        <v>0</v>
      </c>
      <c r="N12" s="13">
        <v>0</v>
      </c>
      <c r="O12" s="13">
        <v>0</v>
      </c>
      <c r="P12" s="14" t="s">
        <v>9</v>
      </c>
      <c r="Q12" s="12">
        <v>0</v>
      </c>
      <c r="R12" s="32">
        <v>0</v>
      </c>
      <c r="S12" s="13">
        <v>0</v>
      </c>
      <c r="T12" s="14" t="s">
        <v>9</v>
      </c>
      <c r="U12" s="12">
        <v>0</v>
      </c>
      <c r="V12" s="36">
        <v>0</v>
      </c>
      <c r="W12" s="13">
        <v>0</v>
      </c>
    </row>
    <row r="13" spans="1:23" ht="12.75">
      <c r="A13" s="48" t="s">
        <v>11</v>
      </c>
      <c r="B13" s="48"/>
      <c r="C13" s="48"/>
      <c r="D13" s="48"/>
      <c r="E13" s="48"/>
      <c r="F13" s="48"/>
      <c r="G13" s="14" t="s">
        <v>9</v>
      </c>
      <c r="H13" s="12">
        <v>0</v>
      </c>
      <c r="I13" s="5">
        <v>0</v>
      </c>
      <c r="J13" s="13">
        <v>0</v>
      </c>
      <c r="K13" s="14" t="s">
        <v>9</v>
      </c>
      <c r="L13" s="12">
        <v>0</v>
      </c>
      <c r="M13" s="5">
        <v>0</v>
      </c>
      <c r="N13" s="13">
        <v>0</v>
      </c>
      <c r="O13" s="13">
        <v>0</v>
      </c>
      <c r="P13" s="14" t="s">
        <v>9</v>
      </c>
      <c r="Q13" s="12">
        <v>0</v>
      </c>
      <c r="R13" s="32">
        <v>0</v>
      </c>
      <c r="S13" s="13">
        <v>0</v>
      </c>
      <c r="T13" s="14" t="s">
        <v>9</v>
      </c>
      <c r="U13" s="12">
        <v>0</v>
      </c>
      <c r="V13" s="36">
        <v>0</v>
      </c>
      <c r="W13" s="13">
        <v>0</v>
      </c>
    </row>
    <row r="14" spans="1:23" ht="12.75">
      <c r="A14" s="48" t="s">
        <v>12</v>
      </c>
      <c r="B14" s="48"/>
      <c r="C14" s="48"/>
      <c r="D14" s="48"/>
      <c r="E14" s="48"/>
      <c r="F14" s="48"/>
      <c r="G14" s="14" t="s">
        <v>13</v>
      </c>
      <c r="H14" s="12">
        <v>0</v>
      </c>
      <c r="I14" s="5">
        <v>0</v>
      </c>
      <c r="J14" s="13">
        <v>0</v>
      </c>
      <c r="K14" s="14" t="s">
        <v>13</v>
      </c>
      <c r="L14" s="12">
        <v>0</v>
      </c>
      <c r="M14" s="5">
        <v>0</v>
      </c>
      <c r="N14" s="13">
        <v>0</v>
      </c>
      <c r="O14" s="13">
        <v>0</v>
      </c>
      <c r="P14" s="14" t="s">
        <v>13</v>
      </c>
      <c r="Q14" s="12">
        <v>0</v>
      </c>
      <c r="R14" s="32">
        <v>0</v>
      </c>
      <c r="S14" s="13">
        <v>0</v>
      </c>
      <c r="T14" s="14" t="s">
        <v>13</v>
      </c>
      <c r="U14" s="12">
        <v>0</v>
      </c>
      <c r="V14" s="36">
        <v>0</v>
      </c>
      <c r="W14" s="13">
        <v>0</v>
      </c>
    </row>
    <row r="15" spans="1:23" ht="23.25" customHeight="1">
      <c r="A15" s="47" t="s">
        <v>14</v>
      </c>
      <c r="B15" s="47"/>
      <c r="C15" s="47"/>
      <c r="D15" s="47"/>
      <c r="E15" s="47"/>
      <c r="F15" s="47"/>
      <c r="G15" s="15"/>
      <c r="H15" s="9">
        <f>SUM(H16:H21)</f>
        <v>51.41294050776808</v>
      </c>
      <c r="I15" s="26">
        <f>SUM(I16:I23)</f>
        <v>9.66</v>
      </c>
      <c r="J15" s="9">
        <f>SUM(J16:J23)</f>
        <v>83775.38399999999</v>
      </c>
      <c r="K15" s="15"/>
      <c r="L15" s="9">
        <f>SUM(L16:L21)</f>
        <v>51.41294050776808</v>
      </c>
      <c r="M15" s="26">
        <f>SUM(M16:M23)</f>
        <v>5.99</v>
      </c>
      <c r="N15" s="9">
        <f>SUM(N16:N23)</f>
        <v>37665.119999999995</v>
      </c>
      <c r="O15" s="9">
        <f>SUM(O16:O23)</f>
        <v>38937.39600000001</v>
      </c>
      <c r="P15" s="15"/>
      <c r="Q15" s="9">
        <f>SUM(Q16:Q21)</f>
        <v>51.41294050776808</v>
      </c>
      <c r="R15" s="31">
        <f>SUM(R16:R23)</f>
        <v>5.55</v>
      </c>
      <c r="S15" s="9">
        <f>SUM(S16:S23)</f>
        <v>26759.879999999997</v>
      </c>
      <c r="T15" s="15"/>
      <c r="U15" s="9">
        <f>SUM(U16:U21)</f>
        <v>51.41294050776808</v>
      </c>
      <c r="V15" s="9">
        <f>SUM(V16:V23)</f>
        <v>5.58</v>
      </c>
      <c r="W15" s="9">
        <f>SUM(W16:W23)</f>
        <v>46811.736</v>
      </c>
    </row>
    <row r="16" spans="1:23" ht="12.75">
      <c r="A16" s="48" t="s">
        <v>15</v>
      </c>
      <c r="B16" s="48"/>
      <c r="C16" s="48"/>
      <c r="D16" s="48"/>
      <c r="E16" s="48"/>
      <c r="F16" s="48"/>
      <c r="G16" s="14" t="s">
        <v>9</v>
      </c>
      <c r="H16" s="12">
        <v>0.7598226127320953</v>
      </c>
      <c r="I16" s="5">
        <v>0.23</v>
      </c>
      <c r="J16" s="13">
        <f>$I$16*J39*$B$45</f>
        <v>1994.652</v>
      </c>
      <c r="K16" s="14" t="s">
        <v>9</v>
      </c>
      <c r="L16" s="12">
        <v>0.7598226127320953</v>
      </c>
      <c r="M16" s="5">
        <v>0.23</v>
      </c>
      <c r="N16" s="13">
        <f>$M$16*$B$45*N39</f>
        <v>1446.24</v>
      </c>
      <c r="O16" s="13">
        <f>$M$16*$B$45*O39</f>
        <v>1495.0920000000003</v>
      </c>
      <c r="P16" s="14" t="s">
        <v>9</v>
      </c>
      <c r="Q16" s="12">
        <v>0.7598226127320953</v>
      </c>
      <c r="R16" s="32">
        <v>0.23</v>
      </c>
      <c r="S16" s="13">
        <f>$R$16*$B$45*S39</f>
        <v>1108.968</v>
      </c>
      <c r="T16" s="14" t="s">
        <v>9</v>
      </c>
      <c r="U16" s="12">
        <v>0.7598226127320953</v>
      </c>
      <c r="V16" s="5">
        <v>0.23</v>
      </c>
      <c r="W16" s="13">
        <f>$V$16*W39*$B$45</f>
        <v>1929.516</v>
      </c>
    </row>
    <row r="17" spans="1:23" ht="12.75">
      <c r="A17" s="48" t="s">
        <v>16</v>
      </c>
      <c r="B17" s="48"/>
      <c r="C17" s="48"/>
      <c r="D17" s="48"/>
      <c r="E17" s="48"/>
      <c r="F17" s="48"/>
      <c r="G17" s="14" t="s">
        <v>9</v>
      </c>
      <c r="H17" s="12">
        <v>6.63867871352785</v>
      </c>
      <c r="I17" s="5">
        <v>0.62</v>
      </c>
      <c r="J17" s="13">
        <f>$I$17*J39*$B$45</f>
        <v>5376.888</v>
      </c>
      <c r="K17" s="14" t="s">
        <v>9</v>
      </c>
      <c r="L17" s="12">
        <v>6.63867871352785</v>
      </c>
      <c r="M17" s="5">
        <v>0.62</v>
      </c>
      <c r="N17" s="13">
        <f>$M$17*$B$45*N39</f>
        <v>3898.56</v>
      </c>
      <c r="O17" s="13">
        <f>$M$17*$B$45*O39</f>
        <v>4030.248</v>
      </c>
      <c r="P17" s="14" t="s">
        <v>9</v>
      </c>
      <c r="Q17" s="12">
        <v>6.63867871352785</v>
      </c>
      <c r="R17" s="32">
        <v>0.62</v>
      </c>
      <c r="S17" s="13">
        <f>$R$17*$B$45*S39</f>
        <v>2989.392</v>
      </c>
      <c r="T17" s="14" t="s">
        <v>9</v>
      </c>
      <c r="U17" s="12">
        <v>6.63867871352785</v>
      </c>
      <c r="V17" s="5">
        <v>0.4</v>
      </c>
      <c r="W17" s="13">
        <f>$V$17*W39*$B$45</f>
        <v>3355.6800000000003</v>
      </c>
    </row>
    <row r="18" spans="1:23" ht="12.75">
      <c r="A18" s="48" t="s">
        <v>17</v>
      </c>
      <c r="B18" s="48"/>
      <c r="C18" s="48"/>
      <c r="D18" s="48"/>
      <c r="E18" s="48"/>
      <c r="F18" s="48"/>
      <c r="G18" s="14" t="s">
        <v>9</v>
      </c>
      <c r="H18" s="12">
        <v>23.528449933686996</v>
      </c>
      <c r="I18" s="5">
        <v>0.62</v>
      </c>
      <c r="J18" s="13">
        <f>$I$18*J39*$B$45</f>
        <v>5376.888</v>
      </c>
      <c r="K18" s="14" t="s">
        <v>9</v>
      </c>
      <c r="L18" s="12">
        <v>23.528449933686996</v>
      </c>
      <c r="M18" s="5">
        <v>0.41</v>
      </c>
      <c r="N18" s="13">
        <f>$M$18*$B$45*N39</f>
        <v>2578.08</v>
      </c>
      <c r="O18" s="13">
        <f>$M$18*$B$45*O39</f>
        <v>2665.164</v>
      </c>
      <c r="P18" s="14" t="s">
        <v>9</v>
      </c>
      <c r="Q18" s="12">
        <v>23.528449933686996</v>
      </c>
      <c r="R18" s="32">
        <v>0.41</v>
      </c>
      <c r="S18" s="13">
        <f>$R$18*$B$45*S39</f>
        <v>1976.856</v>
      </c>
      <c r="T18" s="14" t="s">
        <v>9</v>
      </c>
      <c r="U18" s="12">
        <v>23.528449933686996</v>
      </c>
      <c r="V18" s="5">
        <v>0.41</v>
      </c>
      <c r="W18" s="13">
        <f>$V$18*W39*$B$45</f>
        <v>3439.5719999999997</v>
      </c>
    </row>
    <row r="19" spans="1:23" ht="12.75">
      <c r="A19" s="48" t="s">
        <v>18</v>
      </c>
      <c r="B19" s="48"/>
      <c r="C19" s="48"/>
      <c r="D19" s="48"/>
      <c r="E19" s="48"/>
      <c r="F19" s="48"/>
      <c r="G19" s="14" t="s">
        <v>9</v>
      </c>
      <c r="H19" s="12">
        <v>0.40813328912466834</v>
      </c>
      <c r="I19" s="5">
        <v>0.3</v>
      </c>
      <c r="J19" s="13">
        <f>$I$19*J39*$B$45</f>
        <v>2601.7200000000003</v>
      </c>
      <c r="K19" s="14" t="s">
        <v>9</v>
      </c>
      <c r="L19" s="12">
        <v>0.40813328912466834</v>
      </c>
      <c r="M19" s="5">
        <v>0.3</v>
      </c>
      <c r="N19" s="13">
        <f>$M$19*$B$45*N39</f>
        <v>1886.3999999999999</v>
      </c>
      <c r="O19" s="13">
        <f>$M$19*$B$45*O39</f>
        <v>1950.12</v>
      </c>
      <c r="P19" s="14" t="s">
        <v>9</v>
      </c>
      <c r="Q19" s="12">
        <v>0.40813328912466834</v>
      </c>
      <c r="R19" s="32">
        <v>0.3</v>
      </c>
      <c r="S19" s="13">
        <f>$R$19*$B$45*S39</f>
        <v>1446.4799999999998</v>
      </c>
      <c r="T19" s="14" t="s">
        <v>9</v>
      </c>
      <c r="U19" s="12">
        <v>0.40813328912466834</v>
      </c>
      <c r="V19" s="5">
        <v>0.3</v>
      </c>
      <c r="W19" s="13">
        <f>$V$19*W39*$B$45</f>
        <v>2516.7599999999998</v>
      </c>
    </row>
    <row r="20" spans="1:23" ht="43.5" customHeight="1">
      <c r="A20" s="48" t="s">
        <v>29</v>
      </c>
      <c r="B20" s="48"/>
      <c r="C20" s="48"/>
      <c r="D20" s="48"/>
      <c r="E20" s="48"/>
      <c r="F20" s="48"/>
      <c r="G20" s="16" t="s">
        <v>19</v>
      </c>
      <c r="H20" s="12">
        <v>12.083350464190978</v>
      </c>
      <c r="I20" s="5">
        <v>0.73</v>
      </c>
      <c r="J20" s="13">
        <f>$I$20*J39*$B$45</f>
        <v>6330.852000000001</v>
      </c>
      <c r="K20" s="16" t="s">
        <v>19</v>
      </c>
      <c r="L20" s="12">
        <v>12.083350464190978</v>
      </c>
      <c r="M20" s="5">
        <v>0.73</v>
      </c>
      <c r="N20" s="13">
        <f>$M$20*$B$45*N39</f>
        <v>4590.24</v>
      </c>
      <c r="O20" s="13">
        <f>$M$20*$B$45*O39</f>
        <v>4745.292</v>
      </c>
      <c r="P20" s="16" t="s">
        <v>19</v>
      </c>
      <c r="Q20" s="12">
        <v>12.083350464190978</v>
      </c>
      <c r="R20" s="32">
        <v>0.73</v>
      </c>
      <c r="S20" s="13">
        <f>$R$20*$B$45*S39</f>
        <v>3519.768</v>
      </c>
      <c r="T20" s="16" t="s">
        <v>19</v>
      </c>
      <c r="U20" s="12">
        <v>12.083350464190978</v>
      </c>
      <c r="V20" s="5">
        <v>0.73</v>
      </c>
      <c r="W20" s="13">
        <f>$V$20*W39*$B$45</f>
        <v>6124.116</v>
      </c>
    </row>
    <row r="21" spans="1:23" ht="12.75">
      <c r="A21" s="48" t="s">
        <v>30</v>
      </c>
      <c r="B21" s="48"/>
      <c r="C21" s="48"/>
      <c r="D21" s="48"/>
      <c r="E21" s="48"/>
      <c r="F21" s="48"/>
      <c r="G21" s="14" t="s">
        <v>9</v>
      </c>
      <c r="H21" s="12">
        <v>7.994505494505494</v>
      </c>
      <c r="I21" s="5">
        <v>0.25</v>
      </c>
      <c r="J21" s="13">
        <f>$I$21*J39*$B$45</f>
        <v>2168.1000000000004</v>
      </c>
      <c r="K21" s="14" t="s">
        <v>9</v>
      </c>
      <c r="L21" s="12">
        <v>7.994505494505494</v>
      </c>
      <c r="M21" s="5">
        <v>0.69</v>
      </c>
      <c r="N21" s="13">
        <f>$M$21*$B$45*N39</f>
        <v>4338.719999999999</v>
      </c>
      <c r="O21" s="13">
        <f>$M$21*$B$45*O39</f>
        <v>4485.276</v>
      </c>
      <c r="P21" s="14" t="s">
        <v>9</v>
      </c>
      <c r="Q21" s="12">
        <v>7.994505494505494</v>
      </c>
      <c r="R21" s="32">
        <v>0.25</v>
      </c>
      <c r="S21" s="13">
        <f>$R$21*$B$45*S39</f>
        <v>1205.4</v>
      </c>
      <c r="T21" s="14" t="s">
        <v>9</v>
      </c>
      <c r="U21" s="12">
        <v>7.994505494505494</v>
      </c>
      <c r="V21" s="5">
        <v>0.5</v>
      </c>
      <c r="W21" s="13">
        <f>$V$21*W39*$B$45</f>
        <v>4194.6</v>
      </c>
    </row>
    <row r="22" spans="1:23" ht="12.75">
      <c r="A22" s="48" t="s">
        <v>31</v>
      </c>
      <c r="B22" s="48"/>
      <c r="C22" s="48"/>
      <c r="D22" s="48"/>
      <c r="E22" s="48"/>
      <c r="F22" s="48"/>
      <c r="G22" s="14" t="s">
        <v>9</v>
      </c>
      <c r="H22" s="12">
        <v>7.994505494505494</v>
      </c>
      <c r="I22" s="5">
        <v>3.27</v>
      </c>
      <c r="J22" s="13">
        <f>$I$22*J39*$B$45</f>
        <v>28358.748000000003</v>
      </c>
      <c r="K22" s="14" t="s">
        <v>9</v>
      </c>
      <c r="L22" s="12">
        <v>7.994505494505494</v>
      </c>
      <c r="M22" s="5">
        <v>3.01</v>
      </c>
      <c r="N22" s="13">
        <f>$M$22*$B$45*N39</f>
        <v>18926.879999999997</v>
      </c>
      <c r="O22" s="13">
        <f>$M$22*$B$45*O39</f>
        <v>19566.204</v>
      </c>
      <c r="P22" s="14" t="s">
        <v>9</v>
      </c>
      <c r="Q22" s="12">
        <v>7.994505494505494</v>
      </c>
      <c r="R22" s="32">
        <v>3.01</v>
      </c>
      <c r="S22" s="13">
        <f>$R$22*$B$45*S39</f>
        <v>14513.016</v>
      </c>
      <c r="T22" s="14" t="s">
        <v>9</v>
      </c>
      <c r="U22" s="12">
        <v>7.994505494505494</v>
      </c>
      <c r="V22" s="12">
        <v>3.01</v>
      </c>
      <c r="W22" s="13">
        <f>$V$22*W39*$B$45</f>
        <v>25251.492</v>
      </c>
    </row>
    <row r="23" spans="1:23" ht="12.75">
      <c r="A23" s="48" t="s">
        <v>32</v>
      </c>
      <c r="B23" s="48"/>
      <c r="C23" s="48"/>
      <c r="D23" s="48"/>
      <c r="E23" s="48"/>
      <c r="F23" s="48"/>
      <c r="G23" s="14" t="s">
        <v>9</v>
      </c>
      <c r="H23" s="12">
        <v>7.994505494505494</v>
      </c>
      <c r="I23" s="5">
        <v>3.64</v>
      </c>
      <c r="J23" s="13">
        <f>$I$23*J39*$B$45</f>
        <v>31567.536</v>
      </c>
      <c r="K23" s="14" t="s">
        <v>9</v>
      </c>
      <c r="L23" s="12">
        <v>7.994505494505494</v>
      </c>
      <c r="M23" s="5">
        <v>0</v>
      </c>
      <c r="N23" s="13">
        <f>$M$23*$B$45*N39</f>
        <v>0</v>
      </c>
      <c r="O23" s="13">
        <f>$M$23*$B$45*O39</f>
        <v>0</v>
      </c>
      <c r="P23" s="14" t="s">
        <v>9</v>
      </c>
      <c r="Q23" s="12">
        <v>7.994505494505494</v>
      </c>
      <c r="R23" s="32">
        <v>0</v>
      </c>
      <c r="S23" s="13">
        <f>$R$23*$B$45*S39</f>
        <v>0</v>
      </c>
      <c r="T23" s="14" t="s">
        <v>9</v>
      </c>
      <c r="U23" s="12">
        <v>7.994505494505494</v>
      </c>
      <c r="V23" s="12">
        <v>0</v>
      </c>
      <c r="W23" s="13">
        <f>$V$23*W39*$B$45</f>
        <v>0</v>
      </c>
    </row>
    <row r="24" spans="1:23" ht="13.5" customHeight="1">
      <c r="A24" s="47" t="s">
        <v>20</v>
      </c>
      <c r="B24" s="47"/>
      <c r="C24" s="47"/>
      <c r="D24" s="47"/>
      <c r="E24" s="47"/>
      <c r="F24" s="47"/>
      <c r="G24" s="15"/>
      <c r="H24" s="17">
        <f>SUM(H25:H28)</f>
        <v>33.76989389920425</v>
      </c>
      <c r="I24" s="27">
        <f>SUM(I25:I28)</f>
        <v>1.88</v>
      </c>
      <c r="J24" s="10">
        <f>SUM(J25:J28)</f>
        <v>16304.112000000003</v>
      </c>
      <c r="K24" s="15"/>
      <c r="L24" s="17">
        <f>SUM(L25:L28)</f>
        <v>33.76989389920425</v>
      </c>
      <c r="M24" s="27">
        <f>SUM(M25:M28)</f>
        <v>6.050000000000001</v>
      </c>
      <c r="N24" s="10">
        <f>SUM(N25:N28)</f>
        <v>38042.40000000001</v>
      </c>
      <c r="O24" s="10">
        <f>SUM(O25:O28)</f>
        <v>39327.420000000006</v>
      </c>
      <c r="P24" s="15"/>
      <c r="Q24" s="17">
        <f>SUM(Q25:Q28)</f>
        <v>33.76989389920425</v>
      </c>
      <c r="R24" s="33">
        <f>SUM(R25:R28)</f>
        <v>5.66</v>
      </c>
      <c r="S24" s="10">
        <f>SUM(S25:S28)</f>
        <v>27290.256000000005</v>
      </c>
      <c r="T24" s="15"/>
      <c r="U24" s="17">
        <f>SUM(U25:U28)</f>
        <v>33.76989389920425</v>
      </c>
      <c r="V24" s="17">
        <f>SUM(V25:V28)</f>
        <v>2.7399999999999998</v>
      </c>
      <c r="W24" s="10">
        <f>SUM(W25:W28)</f>
        <v>22986.408</v>
      </c>
    </row>
    <row r="25" spans="1:23" ht="12.75">
      <c r="A25" s="48" t="s">
        <v>33</v>
      </c>
      <c r="B25" s="48"/>
      <c r="C25" s="48"/>
      <c r="D25" s="48"/>
      <c r="E25" s="48"/>
      <c r="F25" s="48"/>
      <c r="G25" s="14" t="s">
        <v>21</v>
      </c>
      <c r="H25" s="12">
        <v>0.3445907540735127</v>
      </c>
      <c r="I25" s="5">
        <v>0</v>
      </c>
      <c r="J25" s="13">
        <f>$I$25*J39*$B$45</f>
        <v>0</v>
      </c>
      <c r="K25" s="14" t="s">
        <v>21</v>
      </c>
      <c r="L25" s="12">
        <v>0.3445907540735127</v>
      </c>
      <c r="M25" s="5">
        <v>0</v>
      </c>
      <c r="N25" s="13">
        <f>$M$25*$B$45*N39</f>
        <v>0</v>
      </c>
      <c r="O25" s="13">
        <f>$M$25*$B$45*O39</f>
        <v>0</v>
      </c>
      <c r="P25" s="14" t="s">
        <v>21</v>
      </c>
      <c r="Q25" s="12">
        <v>0.3445907540735127</v>
      </c>
      <c r="R25" s="32">
        <v>0</v>
      </c>
      <c r="S25" s="13">
        <f>$R$25*$B$45*S39</f>
        <v>0</v>
      </c>
      <c r="T25" s="14" t="s">
        <v>21</v>
      </c>
      <c r="U25" s="12">
        <v>0.3445907540735127</v>
      </c>
      <c r="V25" s="12">
        <v>0</v>
      </c>
      <c r="W25" s="13">
        <f>$V$25*W39*$B$45</f>
        <v>0</v>
      </c>
    </row>
    <row r="26" spans="1:23" ht="37.5" customHeight="1">
      <c r="A26" s="50" t="s">
        <v>34</v>
      </c>
      <c r="B26" s="50"/>
      <c r="C26" s="50"/>
      <c r="D26" s="50"/>
      <c r="E26" s="50"/>
      <c r="F26" s="50"/>
      <c r="G26" s="14" t="s">
        <v>21</v>
      </c>
      <c r="H26" s="12">
        <v>7.580996589617279</v>
      </c>
      <c r="I26" s="5">
        <v>0.12</v>
      </c>
      <c r="J26" s="13">
        <f>$I$26*J39*$B$45</f>
        <v>1040.688</v>
      </c>
      <c r="K26" s="14" t="s">
        <v>21</v>
      </c>
      <c r="L26" s="12">
        <v>7.580996589617279</v>
      </c>
      <c r="M26" s="5">
        <v>0.28</v>
      </c>
      <c r="N26" s="13">
        <f>$M$26*$B$45*N39</f>
        <v>1760.64</v>
      </c>
      <c r="O26" s="13">
        <f>$M$26*$B$45*O39</f>
        <v>1820.1120000000003</v>
      </c>
      <c r="P26" s="14" t="s">
        <v>21</v>
      </c>
      <c r="Q26" s="12">
        <v>7.580996589617279</v>
      </c>
      <c r="R26" s="5">
        <v>0.39</v>
      </c>
      <c r="S26" s="13">
        <f>$R$26*$B$45*S39</f>
        <v>1880.424</v>
      </c>
      <c r="T26" s="14" t="s">
        <v>21</v>
      </c>
      <c r="U26" s="12">
        <v>7.580996589617279</v>
      </c>
      <c r="V26" s="12">
        <v>0.15</v>
      </c>
      <c r="W26" s="13">
        <f>$V$26*W39*$B$45</f>
        <v>1258.3799999999999</v>
      </c>
    </row>
    <row r="27" spans="1:23" ht="45" customHeight="1">
      <c r="A27" s="50" t="s">
        <v>35</v>
      </c>
      <c r="B27" s="50"/>
      <c r="C27" s="50"/>
      <c r="D27" s="50"/>
      <c r="E27" s="50"/>
      <c r="F27" s="50"/>
      <c r="G27" s="16" t="s">
        <v>22</v>
      </c>
      <c r="H27" s="18">
        <v>2.067544524441076</v>
      </c>
      <c r="I27" s="5">
        <v>0.04</v>
      </c>
      <c r="J27" s="13">
        <f>$I$27*J39*$B$45</f>
        <v>346.896</v>
      </c>
      <c r="K27" s="16" t="s">
        <v>22</v>
      </c>
      <c r="L27" s="18">
        <v>2.067544524441076</v>
      </c>
      <c r="M27" s="5">
        <v>0.04</v>
      </c>
      <c r="N27" s="13">
        <f>$M$27*$B$45*N39</f>
        <v>251.51999999999998</v>
      </c>
      <c r="O27" s="13">
        <f>$M$27*$B$45*O39</f>
        <v>260.016</v>
      </c>
      <c r="P27" s="16" t="s">
        <v>22</v>
      </c>
      <c r="Q27" s="18">
        <v>2.067544524441076</v>
      </c>
      <c r="R27" s="32">
        <v>0.04</v>
      </c>
      <c r="S27" s="13">
        <f>$R$27*$B$45*S39</f>
        <v>192.864</v>
      </c>
      <c r="T27" s="16" t="s">
        <v>22</v>
      </c>
      <c r="U27" s="18">
        <v>2.067544524441076</v>
      </c>
      <c r="V27" s="12">
        <v>0</v>
      </c>
      <c r="W27" s="13">
        <f>$V$27*W39*$B$45</f>
        <v>0</v>
      </c>
    </row>
    <row r="28" spans="1:23" ht="68.25" customHeight="1">
      <c r="A28" s="50" t="s">
        <v>36</v>
      </c>
      <c r="B28" s="50"/>
      <c r="C28" s="50"/>
      <c r="D28" s="50"/>
      <c r="E28" s="50"/>
      <c r="F28" s="50"/>
      <c r="G28" s="14" t="s">
        <v>21</v>
      </c>
      <c r="H28" s="12">
        <v>23.776762031072376</v>
      </c>
      <c r="I28" s="5">
        <v>1.72</v>
      </c>
      <c r="J28" s="13">
        <f>$I$28*J39*$B$45</f>
        <v>14916.528000000002</v>
      </c>
      <c r="K28" s="14" t="s">
        <v>21</v>
      </c>
      <c r="L28" s="12">
        <v>23.776762031072376</v>
      </c>
      <c r="M28" s="5">
        <v>5.73</v>
      </c>
      <c r="N28" s="13">
        <f>$M$28*$B$45*N39</f>
        <v>36030.240000000005</v>
      </c>
      <c r="O28" s="13">
        <f>$M$28*$B$45*O39</f>
        <v>37247.29200000001</v>
      </c>
      <c r="P28" s="14" t="s">
        <v>21</v>
      </c>
      <c r="Q28" s="12">
        <v>23.776762031072376</v>
      </c>
      <c r="R28" s="32">
        <v>5.23</v>
      </c>
      <c r="S28" s="13">
        <f>$R$28*$B$45*S39</f>
        <v>25216.968000000004</v>
      </c>
      <c r="T28" s="14" t="s">
        <v>21</v>
      </c>
      <c r="U28" s="12">
        <v>23.776762031072376</v>
      </c>
      <c r="V28" s="12">
        <v>2.59</v>
      </c>
      <c r="W28" s="13">
        <f>$V$28*W39*$B$45</f>
        <v>21728.028</v>
      </c>
    </row>
    <row r="29" spans="1:23" ht="12.75">
      <c r="A29" s="45" t="s">
        <v>23</v>
      </c>
      <c r="B29" s="45"/>
      <c r="C29" s="45"/>
      <c r="D29" s="45"/>
      <c r="E29" s="45"/>
      <c r="F29" s="45"/>
      <c r="G29" s="15"/>
      <c r="H29" s="17">
        <f>SUM(H30:H32)</f>
        <v>14.81716559302766</v>
      </c>
      <c r="I29" s="27">
        <f>SUM(I30:I35)</f>
        <v>3.78</v>
      </c>
      <c r="J29" s="17">
        <f>SUM(J30:J35)</f>
        <v>32781.672000000006</v>
      </c>
      <c r="K29" s="15"/>
      <c r="L29" s="17">
        <f>SUM(L30:L32)</f>
        <v>14.81716559302766</v>
      </c>
      <c r="M29" s="27">
        <f>SUM(M30:M35)</f>
        <v>3.21</v>
      </c>
      <c r="N29" s="17">
        <f>SUM(N30:N35)</f>
        <v>20184.48</v>
      </c>
      <c r="O29" s="17">
        <f>SUM(O30:O35)</f>
        <v>20866.284</v>
      </c>
      <c r="P29" s="15"/>
      <c r="Q29" s="17">
        <f>SUM(Q30:Q32)</f>
        <v>14.81716559302766</v>
      </c>
      <c r="R29" s="33">
        <f>SUM(R30:R35)</f>
        <v>3.47</v>
      </c>
      <c r="S29" s="17">
        <f>SUM(S30:S35)</f>
        <v>16730.952</v>
      </c>
      <c r="T29" s="15"/>
      <c r="U29" s="17">
        <f>SUM(U30:U32)</f>
        <v>14.81716559302766</v>
      </c>
      <c r="V29" s="17">
        <f>SUM(V30:V35)</f>
        <v>1.62</v>
      </c>
      <c r="W29" s="17">
        <f>SUM(W30:W35)</f>
        <v>13590.504</v>
      </c>
    </row>
    <row r="30" spans="1:23" ht="95.25" customHeight="1">
      <c r="A30" s="50" t="s">
        <v>37</v>
      </c>
      <c r="B30" s="50"/>
      <c r="C30" s="50"/>
      <c r="D30" s="50"/>
      <c r="E30" s="50"/>
      <c r="F30" s="50"/>
      <c r="G30" s="16" t="s">
        <v>24</v>
      </c>
      <c r="H30" s="18">
        <v>11.753978779840848</v>
      </c>
      <c r="I30" s="5">
        <v>1.94</v>
      </c>
      <c r="J30" s="13">
        <f>$I$30*J39*$B$45</f>
        <v>16824.456</v>
      </c>
      <c r="K30" s="16" t="s">
        <v>24</v>
      </c>
      <c r="L30" s="18">
        <v>11.753978779840848</v>
      </c>
      <c r="M30" s="5">
        <v>1.24</v>
      </c>
      <c r="N30" s="13">
        <f>$M$30*$B$45*N39</f>
        <v>7797.12</v>
      </c>
      <c r="O30" s="13">
        <f>$M$30*$B$45*O39</f>
        <v>8060.496</v>
      </c>
      <c r="P30" s="16" t="s">
        <v>24</v>
      </c>
      <c r="Q30" s="18">
        <v>11.753978779840848</v>
      </c>
      <c r="R30" s="32">
        <v>1.5</v>
      </c>
      <c r="S30" s="13">
        <f>$R$30*$B$45*S39</f>
        <v>7232.400000000001</v>
      </c>
      <c r="T30" s="16" t="s">
        <v>24</v>
      </c>
      <c r="U30" s="18">
        <v>11.753978779840848</v>
      </c>
      <c r="V30" s="12">
        <v>0</v>
      </c>
      <c r="W30" s="13">
        <f>$V$30*W39*$B$45</f>
        <v>0</v>
      </c>
    </row>
    <row r="31" spans="1:23" ht="54.75" customHeight="1">
      <c r="A31" s="48" t="s">
        <v>38</v>
      </c>
      <c r="B31" s="48"/>
      <c r="C31" s="48"/>
      <c r="D31" s="48"/>
      <c r="E31" s="48"/>
      <c r="F31" s="48"/>
      <c r="G31" s="16" t="s">
        <v>25</v>
      </c>
      <c r="H31" s="18">
        <v>2.2252747252747254</v>
      </c>
      <c r="I31" s="5">
        <v>0.79</v>
      </c>
      <c r="J31" s="13">
        <f>$I$31*J39*$B$45</f>
        <v>6851.196000000002</v>
      </c>
      <c r="K31" s="16" t="s">
        <v>25</v>
      </c>
      <c r="L31" s="18">
        <v>2.2252747252747254</v>
      </c>
      <c r="M31" s="5">
        <v>0.98</v>
      </c>
      <c r="N31" s="13">
        <f>$M$31*$B$45*N39</f>
        <v>6162.24</v>
      </c>
      <c r="O31" s="13">
        <f>$M$31*$B$45*O39</f>
        <v>6370.392000000001</v>
      </c>
      <c r="P31" s="16" t="s">
        <v>25</v>
      </c>
      <c r="Q31" s="18">
        <v>2.2252747252747254</v>
      </c>
      <c r="R31" s="32">
        <v>0.98</v>
      </c>
      <c r="S31" s="13">
        <f>$R$31*$B$45*S39</f>
        <v>4725.168</v>
      </c>
      <c r="T31" s="16" t="s">
        <v>25</v>
      </c>
      <c r="U31" s="18">
        <v>2.2252747252747254</v>
      </c>
      <c r="V31" s="12">
        <v>0.75</v>
      </c>
      <c r="W31" s="13">
        <f>$V$31*W39*$B$45</f>
        <v>6291.900000000001</v>
      </c>
    </row>
    <row r="32" spans="1:23" ht="12.75">
      <c r="A32" s="48" t="s">
        <v>39</v>
      </c>
      <c r="B32" s="48"/>
      <c r="C32" s="48"/>
      <c r="D32" s="48"/>
      <c r="E32" s="48"/>
      <c r="F32" s="48"/>
      <c r="G32" s="14" t="s">
        <v>21</v>
      </c>
      <c r="H32" s="12">
        <v>0.8379120879120879</v>
      </c>
      <c r="I32" s="5">
        <v>0.7</v>
      </c>
      <c r="J32" s="13">
        <f>$I$32*J39*$B$45</f>
        <v>6070.68</v>
      </c>
      <c r="K32" s="14" t="s">
        <v>21</v>
      </c>
      <c r="L32" s="12">
        <v>0.8379120879120879</v>
      </c>
      <c r="M32" s="5">
        <v>0.64</v>
      </c>
      <c r="N32" s="13">
        <f>$M$32*$B$45*N39</f>
        <v>4024.3199999999997</v>
      </c>
      <c r="O32" s="13">
        <f>$M$32*$B$45*O39</f>
        <v>4160.256</v>
      </c>
      <c r="P32" s="14" t="s">
        <v>21</v>
      </c>
      <c r="Q32" s="12">
        <v>0.8379120879120879</v>
      </c>
      <c r="R32" s="32">
        <v>0.64</v>
      </c>
      <c r="S32" s="13">
        <f>$R$32*$B$45*S39</f>
        <v>3085.824</v>
      </c>
      <c r="T32" s="14" t="s">
        <v>21</v>
      </c>
      <c r="U32" s="12">
        <v>0.8379120879120879</v>
      </c>
      <c r="V32" s="12">
        <v>0.52</v>
      </c>
      <c r="W32" s="13">
        <f>$V$32*W39*$B$45</f>
        <v>4362.384</v>
      </c>
    </row>
    <row r="33" spans="1:23" ht="12.75">
      <c r="A33" s="48" t="s">
        <v>43</v>
      </c>
      <c r="B33" s="48"/>
      <c r="C33" s="48"/>
      <c r="D33" s="48"/>
      <c r="E33" s="48"/>
      <c r="F33" s="48"/>
      <c r="G33" s="14" t="s">
        <v>21</v>
      </c>
      <c r="H33" s="12">
        <v>0.8379120879120879</v>
      </c>
      <c r="I33" s="5">
        <v>0.35</v>
      </c>
      <c r="J33" s="13">
        <f>$I$33*J39*$B$45</f>
        <v>3035.34</v>
      </c>
      <c r="K33" s="14" t="s">
        <v>21</v>
      </c>
      <c r="L33" s="12">
        <v>0.8379120879120879</v>
      </c>
      <c r="M33" s="5">
        <v>0.35</v>
      </c>
      <c r="N33" s="13">
        <f>$M$33*$B$45*N39</f>
        <v>2200.7999999999997</v>
      </c>
      <c r="O33" s="13">
        <f>$M$33*$B$45*O39</f>
        <v>2275.14</v>
      </c>
      <c r="P33" s="14" t="s">
        <v>21</v>
      </c>
      <c r="Q33" s="12">
        <v>0.8379120879120879</v>
      </c>
      <c r="R33" s="32">
        <v>0.35</v>
      </c>
      <c r="S33" s="13">
        <f>$R$33*$B$45*S39</f>
        <v>1687.5599999999997</v>
      </c>
      <c r="T33" s="14" t="s">
        <v>21</v>
      </c>
      <c r="U33" s="12">
        <v>0.8379120879120879</v>
      </c>
      <c r="V33" s="12">
        <v>0.35</v>
      </c>
      <c r="W33" s="13">
        <f>$V$33*W39*$B$45</f>
        <v>2936.2200000000003</v>
      </c>
    </row>
    <row r="34" spans="1:23" ht="12.75">
      <c r="A34" s="48" t="s">
        <v>44</v>
      </c>
      <c r="B34" s="48"/>
      <c r="C34" s="48"/>
      <c r="D34" s="48"/>
      <c r="E34" s="48"/>
      <c r="F34" s="48"/>
      <c r="G34" s="14" t="s">
        <v>21</v>
      </c>
      <c r="H34" s="12">
        <v>0.8379120879120879</v>
      </c>
      <c r="I34" s="5">
        <v>0</v>
      </c>
      <c r="J34" s="13">
        <f>$I$34*J39*$B$45</f>
        <v>0</v>
      </c>
      <c r="K34" s="14" t="s">
        <v>21</v>
      </c>
      <c r="L34" s="12">
        <v>0.8379120879120879</v>
      </c>
      <c r="M34" s="5">
        <v>0</v>
      </c>
      <c r="N34" s="13">
        <f>$M$34*$B$45*N39</f>
        <v>0</v>
      </c>
      <c r="O34" s="13">
        <f>$M$34*$B$45*O39</f>
        <v>0</v>
      </c>
      <c r="P34" s="14" t="s">
        <v>21</v>
      </c>
      <c r="Q34" s="12">
        <v>0.8379120879120879</v>
      </c>
      <c r="R34" s="32">
        <v>0</v>
      </c>
      <c r="S34" s="13">
        <f>$R$34*$B$45*S39</f>
        <v>0</v>
      </c>
      <c r="T34" s="14" t="s">
        <v>21</v>
      </c>
      <c r="U34" s="12">
        <v>0.8379120879120879</v>
      </c>
      <c r="V34" s="12">
        <v>0</v>
      </c>
      <c r="W34" s="13">
        <f>$V$34*W39*$B$45</f>
        <v>0</v>
      </c>
    </row>
    <row r="35" spans="1:23" ht="12.75">
      <c r="A35" s="48" t="s">
        <v>45</v>
      </c>
      <c r="B35" s="48"/>
      <c r="C35" s="48"/>
      <c r="D35" s="48"/>
      <c r="E35" s="48"/>
      <c r="F35" s="48"/>
      <c r="G35" s="14" t="s">
        <v>21</v>
      </c>
      <c r="H35" s="12">
        <v>0.8379120879120879</v>
      </c>
      <c r="I35" s="5">
        <v>0</v>
      </c>
      <c r="J35" s="13">
        <f>$I$35*J39*$B$45</f>
        <v>0</v>
      </c>
      <c r="K35" s="14" t="s">
        <v>21</v>
      </c>
      <c r="L35" s="12">
        <v>0.8379120879120879</v>
      </c>
      <c r="M35" s="5">
        <v>0</v>
      </c>
      <c r="N35" s="13">
        <f>$M$35*$B$45*N39</f>
        <v>0</v>
      </c>
      <c r="O35" s="13">
        <f>$M$35*$B$45*O39</f>
        <v>0</v>
      </c>
      <c r="P35" s="14" t="s">
        <v>21</v>
      </c>
      <c r="Q35" s="12">
        <v>0.8379120879120879</v>
      </c>
      <c r="R35" s="32">
        <v>0</v>
      </c>
      <c r="S35" s="13">
        <f>$R$35*$B$45*S39</f>
        <v>0</v>
      </c>
      <c r="T35" s="14" t="s">
        <v>21</v>
      </c>
      <c r="U35" s="12">
        <v>0.8379120879120879</v>
      </c>
      <c r="V35" s="12">
        <v>0</v>
      </c>
      <c r="W35" s="13">
        <f>$V$35*W39*$B$45</f>
        <v>0</v>
      </c>
    </row>
    <row r="36" spans="1:23" ht="12.75">
      <c r="A36" s="45" t="s">
        <v>40</v>
      </c>
      <c r="B36" s="45"/>
      <c r="C36" s="45"/>
      <c r="D36" s="45"/>
      <c r="E36" s="45"/>
      <c r="F36" s="45"/>
      <c r="G36" s="15"/>
      <c r="H36" s="17">
        <f>SUM(H38:H40)</f>
        <v>114.22570239999999</v>
      </c>
      <c r="I36" s="27">
        <v>0.68</v>
      </c>
      <c r="J36" s="19">
        <f>$I$36*J39*$B$45</f>
        <v>5897.232000000001</v>
      </c>
      <c r="K36" s="15"/>
      <c r="L36" s="17">
        <f>SUM(L38:L40)</f>
        <v>114.22570239999999</v>
      </c>
      <c r="M36" s="27">
        <v>0.68</v>
      </c>
      <c r="N36" s="19">
        <f>$M$36*$B$45*N39</f>
        <v>4275.84</v>
      </c>
      <c r="O36" s="19">
        <f>$M$36*$B$45*O39</f>
        <v>4420.272000000001</v>
      </c>
      <c r="P36" s="15"/>
      <c r="Q36" s="17">
        <f>SUM(Q38:Q40)</f>
        <v>114.22570239999999</v>
      </c>
      <c r="R36" s="33">
        <v>0.68</v>
      </c>
      <c r="S36" s="19">
        <f>$R$36*$B$45*S39</f>
        <v>3278.688</v>
      </c>
      <c r="T36" s="15"/>
      <c r="U36" s="17">
        <f>SUM(U38:U40)</f>
        <v>114.22570239999999</v>
      </c>
      <c r="V36" s="17">
        <v>0</v>
      </c>
      <c r="W36" s="19">
        <v>0</v>
      </c>
    </row>
    <row r="37" spans="1:23" ht="12.75">
      <c r="A37" s="52" t="s">
        <v>42</v>
      </c>
      <c r="B37" s="53"/>
      <c r="C37" s="53"/>
      <c r="D37" s="53"/>
      <c r="E37" s="53"/>
      <c r="F37" s="54"/>
      <c r="G37" s="15"/>
      <c r="H37" s="17"/>
      <c r="I37" s="27">
        <v>1.33</v>
      </c>
      <c r="J37" s="19">
        <f>$I$37*J39*$B$45</f>
        <v>11534.292000000001</v>
      </c>
      <c r="K37" s="15"/>
      <c r="L37" s="17"/>
      <c r="M37" s="27">
        <v>1.2</v>
      </c>
      <c r="N37" s="19">
        <f>$M$37*$B$45*N39</f>
        <v>7545.599999999999</v>
      </c>
      <c r="O37" s="19">
        <f>$M$37*$B$45*O39</f>
        <v>7800.48</v>
      </c>
      <c r="P37" s="15"/>
      <c r="Q37" s="17"/>
      <c r="R37" s="33">
        <v>1.27</v>
      </c>
      <c r="S37" s="19">
        <f>$R$37*$B$45*S39</f>
        <v>6123.432000000001</v>
      </c>
      <c r="T37" s="15"/>
      <c r="U37" s="17"/>
      <c r="V37" s="27">
        <v>1.05</v>
      </c>
      <c r="W37" s="19">
        <f>$V$37*W39*$B$45</f>
        <v>8808.66</v>
      </c>
    </row>
    <row r="38" spans="1:27" ht="12.75">
      <c r="A38" s="51" t="s">
        <v>26</v>
      </c>
      <c r="B38" s="51"/>
      <c r="C38" s="51"/>
      <c r="D38" s="51"/>
      <c r="E38" s="51"/>
      <c r="F38" s="51"/>
      <c r="G38" s="20"/>
      <c r="H38" s="21">
        <f>H29+H24+H15+H10</f>
        <v>99.99999999999999</v>
      </c>
      <c r="I38" s="5"/>
      <c r="J38" s="10">
        <f>J29+J24+J15+J10+J36+J37</f>
        <v>150292.69199999998</v>
      </c>
      <c r="K38" s="20"/>
      <c r="L38" s="21">
        <f>L29+L24+L15+L10</f>
        <v>99.99999999999999</v>
      </c>
      <c r="M38" s="28"/>
      <c r="N38" s="10">
        <f>N29+N24+N15+N10+N36+N37</f>
        <v>107713.44</v>
      </c>
      <c r="O38" s="10">
        <f>O29+O24+O15+O10+O36+O37</f>
        <v>111351.852</v>
      </c>
      <c r="P38" s="20"/>
      <c r="Q38" s="21">
        <f>Q29+Q24+Q15+Q10</f>
        <v>99.99999999999999</v>
      </c>
      <c r="R38" s="33"/>
      <c r="S38" s="10">
        <f>S29+S24+S15+S10+S36+S37</f>
        <v>80183.208</v>
      </c>
      <c r="T38" s="20"/>
      <c r="U38" s="21">
        <f>U29+U24+U15+U10</f>
        <v>99.99999999999999</v>
      </c>
      <c r="V38" s="17"/>
      <c r="W38" s="10">
        <f>W29+W24+W15+W10+W36+W37</f>
        <v>92197.30799999999</v>
      </c>
      <c r="Y38" s="25">
        <f>W38+S38+O38+N38+J38</f>
        <v>541738.5</v>
      </c>
      <c r="AA38" s="1">
        <f>Y38/12*0.05</f>
        <v>2257.24375</v>
      </c>
    </row>
    <row r="39" spans="1:23" ht="12.75">
      <c r="A39" s="51" t="s">
        <v>27</v>
      </c>
      <c r="B39" s="51"/>
      <c r="C39" s="51"/>
      <c r="D39" s="51"/>
      <c r="E39" s="51"/>
      <c r="F39" s="51"/>
      <c r="G39" s="20"/>
      <c r="H39" s="20"/>
      <c r="I39" s="29"/>
      <c r="J39" s="10">
        <v>722.7</v>
      </c>
      <c r="K39" s="20"/>
      <c r="L39" s="20"/>
      <c r="M39" s="29"/>
      <c r="N39" s="10">
        <v>524</v>
      </c>
      <c r="O39" s="10">
        <v>541.7</v>
      </c>
      <c r="P39" s="20"/>
      <c r="Q39" s="20"/>
      <c r="R39" s="34"/>
      <c r="S39" s="10">
        <v>401.8</v>
      </c>
      <c r="T39" s="20"/>
      <c r="U39" s="20"/>
      <c r="V39" s="20"/>
      <c r="W39" s="10">
        <v>699.1</v>
      </c>
    </row>
    <row r="40" spans="1:23" s="6" customFormat="1" ht="25.5" customHeight="1">
      <c r="A40" s="49" t="s">
        <v>47</v>
      </c>
      <c r="B40" s="49"/>
      <c r="C40" s="49"/>
      <c r="D40" s="49"/>
      <c r="E40" s="49"/>
      <c r="F40" s="49"/>
      <c r="G40" s="22"/>
      <c r="H40" s="22">
        <f>7.28*1.416*1.2*1.15</f>
        <v>14.225702399999998</v>
      </c>
      <c r="I40" s="30">
        <f>I15+I24+I29+I36+I37</f>
        <v>17.33</v>
      </c>
      <c r="J40" s="22">
        <f>J38/12/J39</f>
        <v>17.329999999999995</v>
      </c>
      <c r="K40" s="22"/>
      <c r="L40" s="22">
        <f>7.28*1.416*1.2*1.15</f>
        <v>14.225702399999998</v>
      </c>
      <c r="M40" s="30">
        <f>M15+M24+M29+M36+M37</f>
        <v>17.13</v>
      </c>
      <c r="N40" s="22">
        <f>N38/12/N39</f>
        <v>17.130000000000003</v>
      </c>
      <c r="O40" s="22">
        <f>O38/12/O39</f>
        <v>17.13</v>
      </c>
      <c r="P40" s="22"/>
      <c r="Q40" s="22">
        <f>7.28*1.416*1.2*1.15</f>
        <v>14.225702399999998</v>
      </c>
      <c r="R40" s="30">
        <f>R15+R24+R29+R36+R37</f>
        <v>16.630000000000003</v>
      </c>
      <c r="S40" s="22">
        <f>S38/12/S39</f>
        <v>16.63</v>
      </c>
      <c r="T40" s="22"/>
      <c r="U40" s="22">
        <f>7.28*1.416*1.2*1.15</f>
        <v>14.225702399999998</v>
      </c>
      <c r="V40" s="22">
        <f>V15+V24+V29+V36+V37</f>
        <v>10.990000000000002</v>
      </c>
      <c r="W40" s="22">
        <f>W38/12/W39</f>
        <v>10.989999999999998</v>
      </c>
    </row>
    <row r="42" ht="12.75" customHeight="1" hidden="1"/>
    <row r="45" spans="1:2" ht="12.75">
      <c r="A45" s="1" t="s">
        <v>41</v>
      </c>
      <c r="B45" s="1">
        <v>12</v>
      </c>
    </row>
  </sheetData>
  <sheetProtection/>
  <mergeCells count="41">
    <mergeCell ref="A11:F11"/>
    <mergeCell ref="A13:F13"/>
    <mergeCell ref="A15:F15"/>
    <mergeCell ref="A12:F12"/>
    <mergeCell ref="A14:F14"/>
    <mergeCell ref="A16:F16"/>
    <mergeCell ref="A29:F29"/>
    <mergeCell ref="A35:F35"/>
    <mergeCell ref="A33:F33"/>
    <mergeCell ref="A34:F34"/>
    <mergeCell ref="A18:F18"/>
    <mergeCell ref="A19:F19"/>
    <mergeCell ref="A25:F25"/>
    <mergeCell ref="A27:F27"/>
    <mergeCell ref="A26:F26"/>
    <mergeCell ref="A28:F28"/>
    <mergeCell ref="A40:F40"/>
    <mergeCell ref="A30:F30"/>
    <mergeCell ref="A31:F31"/>
    <mergeCell ref="A32:F32"/>
    <mergeCell ref="A38:F38"/>
    <mergeCell ref="A36:F36"/>
    <mergeCell ref="A39:F39"/>
    <mergeCell ref="A37:F37"/>
    <mergeCell ref="A1:F1"/>
    <mergeCell ref="A2:F2"/>
    <mergeCell ref="A3:F3"/>
    <mergeCell ref="A4:F4"/>
    <mergeCell ref="A24:F24"/>
    <mergeCell ref="A17:F17"/>
    <mergeCell ref="A22:F22"/>
    <mergeCell ref="A23:F23"/>
    <mergeCell ref="A21:F21"/>
    <mergeCell ref="A20:F20"/>
    <mergeCell ref="K8:O8"/>
    <mergeCell ref="T8:W8"/>
    <mergeCell ref="G7:S7"/>
    <mergeCell ref="A7:F9"/>
    <mergeCell ref="A10:F10"/>
    <mergeCell ref="G8:J8"/>
    <mergeCell ref="P8:S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2014-07-29T05:52:08Z</cp:lastPrinted>
  <dcterms:created xsi:type="dcterms:W3CDTF">2014-07-17T06:34:34Z</dcterms:created>
  <dcterms:modified xsi:type="dcterms:W3CDTF">2014-07-29T05:52:17Z</dcterms:modified>
  <cp:category/>
  <cp:version/>
  <cp:contentType/>
  <cp:contentStatus/>
</cp:coreProperties>
</file>